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adbookpro/Documents/IOBSP/"/>
    </mc:Choice>
  </mc:AlternateContent>
  <xr:revisionPtr revIDLastSave="0" documentId="13_ncr:1_{E761D878-66E7-6D45-8659-6B20A751AF90}" xr6:coauthVersionLast="47" xr6:coauthVersionMax="47" xr10:uidLastSave="{00000000-0000-0000-0000-000000000000}"/>
  <bookViews>
    <workbookView xWindow="1500" yWindow="1320" windowWidth="27640" windowHeight="16840" xr2:uid="{A849B4A0-742D-104A-AB6D-A3D700AECD56}"/>
  </bookViews>
  <sheets>
    <sheet name="Capacité emprunt" sheetId="1" r:id="rId1"/>
    <sheet name="Données" sheetId="2" r:id="rId2"/>
    <sheet name="Taux Live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F6" i="3"/>
  <c r="A6" i="3"/>
  <c r="F5" i="3"/>
  <c r="A5" i="3"/>
  <c r="F4" i="3"/>
  <c r="A4" i="3"/>
  <c r="F3" i="3"/>
  <c r="A3" i="3"/>
  <c r="F2" i="3"/>
  <c r="A2" i="3"/>
  <c r="B1" i="3"/>
  <c r="C15" i="1"/>
  <c r="C8" i="1"/>
  <c r="K1" i="1"/>
  <c r="F7" i="1" l="1"/>
  <c r="E6" i="1" s="1"/>
  <c r="F8" i="1"/>
  <c r="F9" i="1"/>
  <c r="F13" i="1"/>
  <c r="F11" i="1" l="1"/>
  <c r="F10" i="1" s="1"/>
  <c r="B18" i="1" s="1"/>
</calcChain>
</file>

<file path=xl/sharedStrings.xml><?xml version="1.0" encoding="utf-8"?>
<sst xmlns="http://schemas.openxmlformats.org/spreadsheetml/2006/main" count="39" uniqueCount="37">
  <si>
    <r>
      <rPr>
        <b/>
        <sz val="12"/>
        <color theme="1"/>
        <rFont val="Arial"/>
        <family val="2"/>
      </rPr>
      <t xml:space="preserve">REVENUS </t>
    </r>
    <r>
      <rPr>
        <b/>
        <sz val="9"/>
        <color theme="1"/>
        <rFont val="Arial"/>
        <family val="2"/>
      </rPr>
      <t>(faire la somme des deux si couple)</t>
    </r>
  </si>
  <si>
    <r>
      <rPr>
        <sz val="11"/>
        <color theme="1"/>
        <rFont val="Arial"/>
        <family val="2"/>
      </rPr>
      <t xml:space="preserve">Salaire </t>
    </r>
    <r>
      <rPr>
        <b/>
        <u/>
        <sz val="11"/>
        <color theme="1"/>
        <rFont val="Arial"/>
        <family val="2"/>
      </rPr>
      <t>mensuel</t>
    </r>
    <r>
      <rPr>
        <sz val="11"/>
        <color theme="1"/>
        <rFont val="Arial"/>
        <family val="2"/>
      </rPr>
      <t xml:space="preserve"> net </t>
    </r>
    <r>
      <rPr>
        <sz val="9"/>
        <color theme="1"/>
        <rFont val="Arial"/>
        <family val="2"/>
      </rPr>
      <t>(imposable = avant impôts)</t>
    </r>
  </si>
  <si>
    <r>
      <rPr>
        <sz val="11"/>
        <color theme="1"/>
        <rFont val="Arial"/>
        <family val="2"/>
      </rPr>
      <t xml:space="preserve">Primes </t>
    </r>
    <r>
      <rPr>
        <b/>
        <u/>
        <sz val="11"/>
        <color theme="1"/>
        <rFont val="Arial"/>
        <family val="2"/>
      </rPr>
      <t>annuelles</t>
    </r>
    <r>
      <rPr>
        <sz val="11"/>
        <color theme="1"/>
        <rFont val="Arial"/>
        <family val="2"/>
      </rPr>
      <t xml:space="preserve"> nets </t>
    </r>
    <r>
      <rPr>
        <sz val="9"/>
        <color theme="1"/>
        <rFont val="Arial"/>
        <family val="2"/>
      </rPr>
      <t>(imposable = avant impôts)</t>
    </r>
  </si>
  <si>
    <r>
      <rPr>
        <sz val="11"/>
        <color theme="1"/>
        <rFont val="Arial"/>
        <family val="2"/>
      </rPr>
      <t xml:space="preserve">Revenus locatifs </t>
    </r>
    <r>
      <rPr>
        <b/>
        <u/>
        <sz val="11"/>
        <color theme="1"/>
        <rFont val="Arial"/>
        <family val="2"/>
      </rPr>
      <t>mensuels</t>
    </r>
  </si>
  <si>
    <r>
      <rPr>
        <sz val="11"/>
        <color theme="1"/>
        <rFont val="Arial"/>
        <family val="2"/>
      </rPr>
      <t xml:space="preserve">Autres revenus </t>
    </r>
    <r>
      <rPr>
        <b/>
        <u/>
        <sz val="11"/>
        <color theme="1"/>
        <rFont val="Arial"/>
        <family val="2"/>
      </rPr>
      <t>mensuels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(pension compensatoire, etc.)</t>
    </r>
  </si>
  <si>
    <t>Taux d'endettement (avant)</t>
  </si>
  <si>
    <t xml:space="preserve">Total (pondéré) </t>
  </si>
  <si>
    <t xml:space="preserve">Reste à vivre </t>
  </si>
  <si>
    <t>/mois</t>
  </si>
  <si>
    <t xml:space="preserve">Capacité de remboursement </t>
  </si>
  <si>
    <r>
      <rPr>
        <b/>
        <sz val="12"/>
        <color theme="1"/>
        <rFont val="Arial"/>
        <family val="2"/>
      </rPr>
      <t xml:space="preserve">CHARGES </t>
    </r>
    <r>
      <rPr>
        <b/>
        <sz val="9"/>
        <color theme="1"/>
        <rFont val="Arial"/>
        <family val="2"/>
      </rPr>
      <t>(restantes après achat)</t>
    </r>
  </si>
  <si>
    <t xml:space="preserve">Apport minimum requis </t>
  </si>
  <si>
    <r>
      <rPr>
        <sz val="11"/>
        <color theme="1"/>
        <rFont val="Arial"/>
        <family val="2"/>
      </rPr>
      <t xml:space="preserve">Crédits immobilier </t>
    </r>
    <r>
      <rPr>
        <sz val="9"/>
        <color theme="1"/>
        <rFont val="Arial"/>
        <family val="2"/>
      </rPr>
      <t>(remboursements mensuels)</t>
    </r>
  </si>
  <si>
    <t xml:space="preserve">Capacité d'emprunt </t>
  </si>
  <si>
    <r>
      <rPr>
        <sz val="11"/>
        <color theme="1"/>
        <rFont val="Arial"/>
        <family val="2"/>
      </rPr>
      <t xml:space="preserve">Crédit à la consommation </t>
    </r>
    <r>
      <rPr>
        <sz val="9"/>
        <color theme="1"/>
        <rFont val="Arial"/>
        <family val="2"/>
      </rPr>
      <t>(remboursements mensuels)</t>
    </r>
  </si>
  <si>
    <t xml:space="preserve">sur une durée de </t>
  </si>
  <si>
    <t>ans</t>
  </si>
  <si>
    <t>Loyers mensuels restants</t>
  </si>
  <si>
    <t xml:space="preserve">au taux de </t>
  </si>
  <si>
    <r>
      <rPr>
        <sz val="11"/>
        <color theme="1"/>
        <rFont val="Arial"/>
        <family val="2"/>
      </rPr>
      <t xml:space="preserve">Autres charges mensuelles </t>
    </r>
    <r>
      <rPr>
        <sz val="9"/>
        <color theme="1"/>
        <rFont val="Arial"/>
        <family val="2"/>
      </rPr>
      <t>(pension alimentaire, etc.)</t>
    </r>
  </si>
  <si>
    <t xml:space="preserve">et une assurance à </t>
  </si>
  <si>
    <t xml:space="preserve">Total </t>
  </si>
  <si>
    <t>APPORT</t>
  </si>
  <si>
    <t>Oui</t>
  </si>
  <si>
    <t>FOYER</t>
  </si>
  <si>
    <t>Nombre Adultes (2 si couple)</t>
  </si>
  <si>
    <t>Nombre Enfants à charge</t>
  </si>
  <si>
    <t>Explications</t>
  </si>
  <si>
    <t>Durée</t>
  </si>
  <si>
    <t>Taux nominal</t>
  </si>
  <si>
    <t>Endettement Maximum</t>
  </si>
  <si>
    <t>Apport minimum</t>
  </si>
  <si>
    <t>Reste à vivre minimum par enfant</t>
  </si>
  <si>
    <t>Reste à vivre minimum par adulte</t>
  </si>
  <si>
    <t>Utiliser ces taux dans les calculs ?</t>
  </si>
  <si>
    <t>Non</t>
  </si>
  <si>
    <t>Taux à utiliser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</si>
</sst>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€&quot;"/>
    <numFmt numFmtId="165" formatCode="#,##0\ [$€-1]"/>
  </numFmts>
  <fonts count="25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0"/>
      <color rgb="FF0000FF"/>
      <name val="Arial"/>
      <family val="2"/>
    </font>
    <font>
      <sz val="10"/>
      <color theme="1"/>
      <name val="Aptos Narrow"/>
      <family val="2"/>
      <scheme val="minor"/>
    </font>
    <font>
      <sz val="10"/>
      <name val="Arial"/>
      <family val="2"/>
    </font>
    <font>
      <sz val="10"/>
      <color rgb="FFFFFFFF"/>
      <name val="Aptos Narrow"/>
      <family val="2"/>
      <scheme val="minor"/>
    </font>
    <font>
      <b/>
      <i/>
      <sz val="12"/>
      <color rgb="FF660000"/>
      <name val="Aptos Narrow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9"/>
      <color theme="1"/>
      <name val="Arial"/>
      <family val="2"/>
    </font>
    <font>
      <b/>
      <sz val="18"/>
      <color rgb="FF1C4587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8"/>
      <color rgb="FF0B5394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u/>
      <sz val="11"/>
      <color rgb="FF0000FF"/>
      <name val="Arial"/>
      <family val="2"/>
    </font>
    <font>
      <b/>
      <sz val="11"/>
      <color rgb="FF434343"/>
      <name val="Aptos Narrow"/>
      <family val="2"/>
      <scheme val="minor"/>
    </font>
    <font>
      <i/>
      <sz val="10"/>
      <color rgb="FF434343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19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64" fontId="5" fillId="0" borderId="0" xfId="0" applyNumberFormat="1" applyFont="1"/>
    <xf numFmtId="0" fontId="1" fillId="0" borderId="5" xfId="0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65" fontId="9" fillId="2" borderId="0" xfId="0" applyNumberFormat="1" applyFont="1" applyFill="1" applyAlignment="1">
      <alignment vertical="center"/>
    </xf>
    <xf numFmtId="0" fontId="14" fillId="0" borderId="11" xfId="0" applyFont="1" applyBorder="1" applyAlignment="1">
      <alignment horizontal="right" vertical="center"/>
    </xf>
    <xf numFmtId="9" fontId="15" fillId="0" borderId="0" xfId="0" applyNumberFormat="1" applyFont="1" applyAlignment="1">
      <alignment horizontal="right" vertical="center"/>
    </xf>
    <xf numFmtId="0" fontId="3" fillId="0" borderId="12" xfId="0" applyFont="1" applyBorder="1"/>
    <xf numFmtId="0" fontId="16" fillId="0" borderId="0" xfId="0" applyFont="1" applyAlignment="1">
      <alignment horizontal="right" vertical="center"/>
    </xf>
    <xf numFmtId="165" fontId="16" fillId="0" borderId="0" xfId="0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165" fontId="3" fillId="0" borderId="12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15" fillId="0" borderId="0" xfId="0" applyNumberFormat="1" applyFont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165" fontId="19" fillId="3" borderId="10" xfId="0" applyNumberFormat="1" applyFont="1" applyFill="1" applyBorder="1" applyAlignment="1">
      <alignment vertical="center"/>
    </xf>
    <xf numFmtId="0" fontId="17" fillId="0" borderId="11" xfId="0" applyFont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10" fontId="17" fillId="0" borderId="0" xfId="0" applyNumberFormat="1" applyFont="1" applyAlignment="1">
      <alignment vertical="center"/>
    </xf>
    <xf numFmtId="0" fontId="17" fillId="0" borderId="13" xfId="0" applyFont="1" applyBorder="1" applyAlignment="1">
      <alignment horizontal="right" vertical="center"/>
    </xf>
    <xf numFmtId="10" fontId="17" fillId="2" borderId="14" xfId="0" applyNumberFormat="1" applyFont="1" applyFill="1" applyBorder="1" applyAlignment="1">
      <alignment vertical="center"/>
    </xf>
    <xf numFmtId="0" fontId="3" fillId="0" borderId="15" xfId="0" applyFont="1" applyBorder="1"/>
    <xf numFmtId="0" fontId="3" fillId="0" borderId="5" xfId="0" applyFont="1" applyBorder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5" borderId="14" xfId="0" applyFont="1" applyFill="1" applyBorder="1"/>
    <xf numFmtId="0" fontId="24" fillId="0" borderId="0" xfId="0" applyFont="1" applyAlignment="1">
      <alignment vertical="top" wrapText="1"/>
    </xf>
    <xf numFmtId="0" fontId="3" fillId="0" borderId="0" xfId="0" applyFont="1"/>
    <xf numFmtId="0" fontId="17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/>
    <xf numFmtId="10" fontId="3" fillId="2" borderId="0" xfId="0" applyNumberFormat="1" applyFont="1" applyFill="1"/>
    <xf numFmtId="9" fontId="3" fillId="2" borderId="0" xfId="0" applyNumberFormat="1" applyFont="1" applyFill="1"/>
    <xf numFmtId="164" fontId="3" fillId="2" borderId="0" xfId="0" applyNumberFormat="1" applyFont="1" applyFill="1"/>
    <xf numFmtId="0" fontId="3" fillId="0" borderId="0" xfId="0" applyFont="1" applyAlignment="1">
      <alignment wrapText="1"/>
    </xf>
    <xf numFmtId="3" fontId="3" fillId="0" borderId="0" xfId="0" applyNumberFormat="1" applyFont="1"/>
    <xf numFmtId="10" fontId="3" fillId="0" borderId="0" xfId="0" applyNumberFormat="1" applyFont="1"/>
    <xf numFmtId="4" fontId="3" fillId="0" borderId="0" xfId="0" applyNumberFormat="1" applyFont="1"/>
    <xf numFmtId="0" fontId="22" fillId="5" borderId="14" xfId="0" applyFont="1" applyFill="1" applyBorder="1"/>
    <xf numFmtId="0" fontId="4" fillId="0" borderId="14" xfId="0" applyFont="1" applyBorder="1"/>
    <xf numFmtId="0" fontId="23" fillId="5" borderId="0" xfId="0" applyFont="1" applyFill="1" applyAlignment="1">
      <alignment vertical="top" wrapText="1"/>
    </xf>
    <xf numFmtId="0" fontId="0" fillId="0" borderId="0" xfId="0"/>
    <xf numFmtId="0" fontId="2" fillId="2" borderId="0" xfId="0" applyFont="1" applyFill="1" applyAlignment="1">
      <alignment vertical="top" wrapText="1"/>
    </xf>
    <xf numFmtId="0" fontId="3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2" fillId="0" borderId="0" xfId="0" applyFont="1"/>
    <xf numFmtId="0" fontId="21" fillId="4" borderId="16" xfId="0" applyFont="1" applyFill="1" applyBorder="1" applyAlignment="1">
      <alignment vertical="center" wrapText="1"/>
    </xf>
    <xf numFmtId="0" fontId="4" fillId="0" borderId="11" xfId="0" applyFont="1" applyBorder="1"/>
    <xf numFmtId="0" fontId="4" fillId="0" borderId="13" xfId="0" applyFont="1" applyBorder="1"/>
    <xf numFmtId="0" fontId="2" fillId="4" borderId="17" xfId="0" applyFont="1" applyFill="1" applyBorder="1" applyAlignment="1">
      <alignment vertical="center"/>
    </xf>
    <xf numFmtId="0" fontId="4" fillId="0" borderId="18" xfId="0" applyFont="1" applyBorder="1"/>
    <xf numFmtId="0" fontId="4" fillId="0" borderId="12" xfId="0" applyFont="1" applyBorder="1"/>
    <xf numFmtId="0" fontId="4" fillId="0" borderId="15" xfId="0" applyFont="1" applyBorder="1"/>
  </cellXfs>
  <cellStyles count="1">
    <cellStyle name="Normal" xfId="0" builtinId="0"/>
  </cellStyles>
  <dxfs count="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nadbookpro/Documents/IOBSP/Ma%20capacite&#769;%20d'emprunt%20.xlsx" TargetMode="External"/><Relationship Id="rId1" Type="http://schemas.openxmlformats.org/officeDocument/2006/relationships/externalLinkPath" Target="Ma%20capacite&#769;%20d'emprunt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pacite&#769;%20d'emprunt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cité Emprunt"/>
      <sheetName val="Données"/>
      <sheetName val="Taux Live"/>
    </sheetNames>
    <sheetDataSet>
      <sheetData sheetId="0"/>
      <sheetData sheetId="1">
        <row r="2">
          <cell r="A2">
            <v>7</v>
          </cell>
          <cell r="B2">
            <v>2.5000000000000001E-2</v>
          </cell>
          <cell r="C2">
            <v>0.35</v>
          </cell>
          <cell r="D2">
            <v>0.1</v>
          </cell>
          <cell r="E2">
            <v>350</v>
          </cell>
          <cell r="F2">
            <v>800</v>
          </cell>
          <cell r="G2" t="str">
            <v>Non</v>
          </cell>
        </row>
        <row r="3">
          <cell r="A3">
            <v>10</v>
          </cell>
          <cell r="B3">
            <v>2.5499999999999998E-2</v>
          </cell>
        </row>
        <row r="4">
          <cell r="A4">
            <v>15</v>
          </cell>
          <cell r="B4">
            <v>2.5999999999999999E-2</v>
          </cell>
        </row>
        <row r="5">
          <cell r="A5">
            <v>20</v>
          </cell>
          <cell r="B5">
            <v>2.8000000000000001E-2</v>
          </cell>
        </row>
        <row r="6">
          <cell r="A6">
            <v>25</v>
          </cell>
          <cell r="B6">
            <v>3.1E-2</v>
          </cell>
        </row>
      </sheetData>
      <sheetData sheetId="2">
        <row r="2">
          <cell r="A2">
            <v>0</v>
          </cell>
          <cell r="F2">
            <v>2.5000000000000001E-2</v>
          </cell>
        </row>
        <row r="3">
          <cell r="A3">
            <v>0</v>
          </cell>
          <cell r="F3">
            <v>2.5499999999999998E-2</v>
          </cell>
        </row>
        <row r="4">
          <cell r="A4">
            <v>0</v>
          </cell>
          <cell r="F4">
            <v>2.5999999999999999E-2</v>
          </cell>
        </row>
        <row r="5">
          <cell r="A5">
            <v>0</v>
          </cell>
          <cell r="F5">
            <v>2.8000000000000001E-2</v>
          </cell>
        </row>
        <row r="6">
          <cell r="A6">
            <v>0</v>
          </cell>
          <cell r="F6">
            <v>3.1E-2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cité emprunt"/>
      <sheetName val="Données"/>
      <sheetName val="Taux Live"/>
    </sheetNames>
    <sheetDataSet>
      <sheetData sheetId="0"/>
      <sheetData sheetId="1">
        <row r="2">
          <cell r="C2">
            <v>0.35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0D262-A10C-DE4D-BF16-D06B4F89D3B3}">
  <dimension ref="B1:K27"/>
  <sheetViews>
    <sheetView tabSelected="1" zoomScale="111" workbookViewId="0">
      <selection activeCell="C11" sqref="C11"/>
    </sheetView>
  </sheetViews>
  <sheetFormatPr baseColWidth="10" defaultColWidth="12.6640625" defaultRowHeight="15.75" customHeight="1" x14ac:dyDescent="0.2"/>
  <cols>
    <col min="1" max="1" width="4" customWidth="1"/>
    <col min="2" max="2" width="51" customWidth="1"/>
    <col min="3" max="3" width="14.6640625" customWidth="1"/>
    <col min="4" max="4" width="5.6640625" customWidth="1"/>
    <col min="5" max="5" width="34.6640625" customWidth="1"/>
    <col min="6" max="6" width="17.6640625" customWidth="1"/>
    <col min="7" max="7" width="7.6640625" customWidth="1"/>
  </cols>
  <sheetData>
    <row r="1" spans="2:11" ht="16" x14ac:dyDescent="0.2">
      <c r="B1" s="45"/>
      <c r="C1" s="44"/>
      <c r="D1" s="44"/>
      <c r="E1" s="46"/>
      <c r="F1" s="47"/>
      <c r="K1" s="1">
        <f>C21*[1]Données!F2+C22*[1]Données!E2</f>
        <v>800</v>
      </c>
    </row>
    <row r="2" spans="2:11" ht="16" x14ac:dyDescent="0.2">
      <c r="B2" s="52"/>
      <c r="C2" s="44"/>
      <c r="E2" s="48"/>
      <c r="F2" s="49"/>
    </row>
    <row r="3" spans="2:11" ht="17" thickBot="1" x14ac:dyDescent="0.25">
      <c r="B3" s="2" t="s">
        <v>0</v>
      </c>
      <c r="C3" s="3"/>
      <c r="E3" s="48"/>
      <c r="F3" s="49"/>
    </row>
    <row r="4" spans="2:11" ht="17" thickBot="1" x14ac:dyDescent="0.25">
      <c r="B4" s="4" t="s">
        <v>1</v>
      </c>
      <c r="C4" s="5">
        <v>1353</v>
      </c>
      <c r="E4" s="50"/>
      <c r="F4" s="51"/>
    </row>
    <row r="5" spans="2:11" ht="16" x14ac:dyDescent="0.2">
      <c r="B5" s="4" t="s">
        <v>2</v>
      </c>
      <c r="C5" s="5">
        <v>0</v>
      </c>
    </row>
    <row r="6" spans="2:11" ht="24" x14ac:dyDescent="0.2">
      <c r="B6" s="4" t="s">
        <v>3</v>
      </c>
      <c r="C6" s="5">
        <v>0</v>
      </c>
      <c r="E6" s="53" t="str">
        <f>IF(OR(F7&gt;[1]Données!C2,C18="Non",$K$1&gt;F8),"Ça va être difficile...","Je peux emprunter !")</f>
        <v>Je peux emprunter !</v>
      </c>
      <c r="F6" s="54"/>
      <c r="G6" s="55"/>
    </row>
    <row r="7" spans="2:11" ht="19" x14ac:dyDescent="0.2">
      <c r="B7" s="4" t="s">
        <v>4</v>
      </c>
      <c r="C7" s="5">
        <v>0</v>
      </c>
      <c r="E7" s="6" t="s">
        <v>5</v>
      </c>
      <c r="F7" s="7">
        <f>IF(C8&gt;0,(C15)/(C8),"n/a")</f>
        <v>0</v>
      </c>
      <c r="G7" s="8"/>
    </row>
    <row r="8" spans="2:11" ht="19" x14ac:dyDescent="0.2">
      <c r="B8" s="9" t="s">
        <v>6</v>
      </c>
      <c r="C8" s="10">
        <f>C4+C5/12+C6*70%+C7</f>
        <v>1353</v>
      </c>
      <c r="E8" s="6" t="s">
        <v>7</v>
      </c>
      <c r="F8" s="11">
        <f>C8-C15</f>
        <v>1353</v>
      </c>
      <c r="G8" s="12" t="s">
        <v>8</v>
      </c>
    </row>
    <row r="9" spans="2:11" ht="19" x14ac:dyDescent="0.2">
      <c r="B9" s="13"/>
      <c r="C9" s="14"/>
      <c r="E9" s="6" t="s">
        <v>9</v>
      </c>
      <c r="F9" s="11">
        <f>C8*[1]Données!C2-C15</f>
        <v>473.54999999999995</v>
      </c>
      <c r="G9" s="12" t="s">
        <v>8</v>
      </c>
    </row>
    <row r="10" spans="2:11" ht="20" thickBot="1" x14ac:dyDescent="0.25">
      <c r="B10" s="2" t="s">
        <v>10</v>
      </c>
      <c r="C10" s="3"/>
      <c r="E10" s="6" t="s">
        <v>11</v>
      </c>
      <c r="F10" s="15">
        <f>[1]Données!D2*F11</f>
        <v>8059.0847431274051</v>
      </c>
      <c r="G10" s="8"/>
    </row>
    <row r="11" spans="2:11" ht="24" x14ac:dyDescent="0.2">
      <c r="B11" s="4" t="s">
        <v>12</v>
      </c>
      <c r="C11" s="5">
        <v>0</v>
      </c>
      <c r="E11" s="16" t="s">
        <v>13</v>
      </c>
      <c r="F11" s="17">
        <f>MAX(-PV(F13/12,F12*12,F9)/(F14*F12+1),0)</f>
        <v>80590.847431274044</v>
      </c>
      <c r="G11" s="8"/>
    </row>
    <row r="12" spans="2:11" ht="22" x14ac:dyDescent="0.2">
      <c r="B12" s="4" t="s">
        <v>14</v>
      </c>
      <c r="C12" s="5">
        <v>0</v>
      </c>
      <c r="E12" s="18" t="s">
        <v>15</v>
      </c>
      <c r="F12" s="19">
        <v>20</v>
      </c>
      <c r="G12" s="12" t="s">
        <v>16</v>
      </c>
    </row>
    <row r="13" spans="2:11" ht="16" x14ac:dyDescent="0.2">
      <c r="B13" s="4" t="s">
        <v>17</v>
      </c>
      <c r="C13" s="5">
        <v>0</v>
      </c>
      <c r="E13" s="18" t="s">
        <v>18</v>
      </c>
      <c r="F13" s="20">
        <f>IF([1]Données!G2="Non",VLOOKUP(F12,'[1]Taux Live'!A2:F8,6),VLOOKUP(F12,[1]Données!A2:G8,2))</f>
        <v>3.1E-2</v>
      </c>
      <c r="G13" s="8"/>
    </row>
    <row r="14" spans="2:11" ht="16" x14ac:dyDescent="0.2">
      <c r="B14" s="4" t="s">
        <v>19</v>
      </c>
      <c r="C14" s="5">
        <v>0</v>
      </c>
      <c r="E14" s="21" t="s">
        <v>20</v>
      </c>
      <c r="F14" s="22">
        <v>2.5000000000000001E-3</v>
      </c>
      <c r="G14" s="23"/>
    </row>
    <row r="15" spans="2:11" ht="16" x14ac:dyDescent="0.2">
      <c r="B15" s="9" t="s">
        <v>21</v>
      </c>
      <c r="C15" s="10">
        <f>SUM(C11:C14)</f>
        <v>0</v>
      </c>
    </row>
    <row r="16" spans="2:11" ht="16" x14ac:dyDescent="0.2">
      <c r="E16" s="56"/>
    </row>
    <row r="17" spans="2:7" ht="17" thickBot="1" x14ac:dyDescent="0.25">
      <c r="B17" s="2" t="s">
        <v>22</v>
      </c>
      <c r="C17" s="24"/>
      <c r="E17" s="44"/>
    </row>
    <row r="18" spans="2:7" ht="16" x14ac:dyDescent="0.2">
      <c r="B18" s="4" t="str">
        <f>"J'ai une épargne d'au moins "&amp; ROUND(F10,0) &amp;"€ à mettre en apport"</f>
        <v>J'ai une épargne d'au moins 8059€ à mettre en apport</v>
      </c>
      <c r="C18" s="5" t="s">
        <v>23</v>
      </c>
      <c r="E18" s="44"/>
    </row>
    <row r="19" spans="2:7" ht="16" x14ac:dyDescent="0.2">
      <c r="B19" s="25"/>
      <c r="C19" s="26"/>
    </row>
    <row r="20" spans="2:7" ht="17" thickBot="1" x14ac:dyDescent="0.25">
      <c r="B20" s="2" t="s">
        <v>24</v>
      </c>
      <c r="C20" s="2"/>
      <c r="E20" s="57"/>
      <c r="F20" s="60"/>
      <c r="G20" s="61"/>
    </row>
    <row r="21" spans="2:7" ht="16" x14ac:dyDescent="0.2">
      <c r="B21" s="26" t="s">
        <v>25</v>
      </c>
      <c r="C21" s="27">
        <v>1</v>
      </c>
      <c r="E21" s="58"/>
      <c r="F21" s="44"/>
      <c r="G21" s="62"/>
    </row>
    <row r="22" spans="2:7" ht="16" x14ac:dyDescent="0.2">
      <c r="B22" s="26" t="s">
        <v>26</v>
      </c>
      <c r="C22" s="27">
        <v>0</v>
      </c>
      <c r="E22" s="59"/>
      <c r="F22" s="42"/>
      <c r="G22" s="63"/>
    </row>
    <row r="24" spans="2:7" ht="16" x14ac:dyDescent="0.2">
      <c r="B24" s="41" t="s">
        <v>27</v>
      </c>
      <c r="C24" s="42"/>
      <c r="D24" s="42"/>
      <c r="E24" s="28"/>
      <c r="F24" s="28"/>
      <c r="G24" s="28"/>
    </row>
    <row r="25" spans="2:7" ht="16" x14ac:dyDescent="0.2">
      <c r="B25" s="43" t="str">
        <f>"Les banques doivent respecter un maximum de "&amp;[2]Données!C2*100&amp;"% d'endettement (sauf dérogation pour 20% des dossiers), un reste à vivre suffisant ("&amp;[1]Données!F2&amp;"€/adulte et "&amp;[1]Données!E2&amp;"€/enfant) et demandent en général au moins "&amp;[1]Données!D2*100&amp;"% d'apport. Vous pouvez modifier ces paramètres depuis la feuille 'Données'."</f>
        <v>Les banques doivent respecter un maximum de 35% d'endettement (sauf dérogation pour 20% des dossiers), un reste à vivre suffisant (800€/adulte et 350€/enfant) et demandent en général au moins 10% d'apport. Vous pouvez modifier ces paramètres depuis la feuille 'Données'.</v>
      </c>
      <c r="C25" s="44"/>
      <c r="D25" s="44"/>
      <c r="E25" s="44"/>
      <c r="F25" s="44"/>
      <c r="G25" s="44"/>
    </row>
    <row r="26" spans="2:7" ht="16" x14ac:dyDescent="0.2">
      <c r="B26" s="29"/>
      <c r="C26" s="29"/>
      <c r="D26" s="29"/>
      <c r="F26" s="30"/>
    </row>
    <row r="27" spans="2:7" ht="16" x14ac:dyDescent="0.2">
      <c r="B27" s="29"/>
      <c r="C27" s="29"/>
      <c r="D27" s="29"/>
    </row>
  </sheetData>
  <mergeCells count="9">
    <mergeCell ref="B24:D24"/>
    <mergeCell ref="B25:G25"/>
    <mergeCell ref="B1:D1"/>
    <mergeCell ref="E1:F4"/>
    <mergeCell ref="B2:C2"/>
    <mergeCell ref="E6:G6"/>
    <mergeCell ref="E16:E18"/>
    <mergeCell ref="E20:E22"/>
    <mergeCell ref="F20:G22"/>
  </mergeCells>
  <conditionalFormatting sqref="E6:G6">
    <cfRule type="cellIs" dxfId="7" priority="5" operator="equal">
      <formula>"Ça va être difficile..."</formula>
    </cfRule>
    <cfRule type="cellIs" dxfId="6" priority="6" operator="equal">
      <formula>"Je peux emprunter !"</formula>
    </cfRule>
  </conditionalFormatting>
  <conditionalFormatting sqref="F7">
    <cfRule type="cellIs" dxfId="5" priority="1" operator="greaterThan">
      <formula>"35%"</formula>
    </cfRule>
    <cfRule type="cellIs" dxfId="4" priority="2" operator="lessThanOrEqual">
      <formula>"35%"</formula>
    </cfRule>
  </conditionalFormatting>
  <conditionalFormatting sqref="F8">
    <cfRule type="expression" dxfId="3" priority="7">
      <formula>$K$1&gt;=F8</formula>
    </cfRule>
    <cfRule type="expression" dxfId="2" priority="8">
      <formula>B27&lt;F8</formula>
    </cfRule>
  </conditionalFormatting>
  <conditionalFormatting sqref="F10">
    <cfRule type="containsText" dxfId="1" priority="4" operator="containsText" text="Non">
      <formula>NOT(ISERROR(SEARCH(("Non"),(F10))))</formula>
    </cfRule>
    <cfRule type="containsText" dxfId="0" priority="3" operator="containsText" text="Oui">
      <formula>NOT(ISERROR(SEARCH(("Oui"),(F10))))</formula>
    </cfRule>
  </conditionalFormatting>
  <dataValidations count="1">
    <dataValidation type="list" allowBlank="1" showErrorMessage="1" sqref="C18" xr:uid="{C799BBAE-9D42-4D4E-852A-9FC15FCFFC03}">
      <formula1>"Oui,Non"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86FC5-B31B-3741-809A-FD91DE0CC204}">
  <dimension ref="A1:AC8"/>
  <sheetViews>
    <sheetView zoomScale="160" workbookViewId="0">
      <selection activeCell="C2" sqref="C2"/>
    </sheetView>
  </sheetViews>
  <sheetFormatPr baseColWidth="10" defaultColWidth="12.6640625" defaultRowHeight="15.75" customHeight="1" x14ac:dyDescent="0.2"/>
  <cols>
    <col min="1" max="1" width="8.1640625" customWidth="1"/>
    <col min="2" max="2" width="9" customWidth="1"/>
    <col min="3" max="3" width="12" customWidth="1"/>
    <col min="4" max="7" width="10.6640625" customWidth="1"/>
  </cols>
  <sheetData>
    <row r="1" spans="1:29" ht="46" thickBot="1" x14ac:dyDescent="0.25">
      <c r="A1" s="31" t="s">
        <v>28</v>
      </c>
      <c r="B1" s="31" t="s">
        <v>29</v>
      </c>
      <c r="C1" s="31" t="s">
        <v>30</v>
      </c>
      <c r="D1" s="31" t="s">
        <v>31</v>
      </c>
      <c r="E1" s="31" t="s">
        <v>32</v>
      </c>
      <c r="F1" s="31" t="s">
        <v>33</v>
      </c>
      <c r="G1" s="31" t="s">
        <v>34</v>
      </c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ht="16" x14ac:dyDescent="0.2">
      <c r="A2" s="33">
        <v>7</v>
      </c>
      <c r="B2" s="34">
        <v>2.5000000000000001E-2</v>
      </c>
      <c r="C2" s="35">
        <v>0.35</v>
      </c>
      <c r="D2" s="35">
        <v>0.1</v>
      </c>
      <c r="E2" s="36">
        <v>350</v>
      </c>
      <c r="F2" s="36">
        <v>800</v>
      </c>
      <c r="G2" s="36" t="s">
        <v>35</v>
      </c>
    </row>
    <row r="3" spans="1:29" ht="16" x14ac:dyDescent="0.2">
      <c r="A3" s="33">
        <v>10</v>
      </c>
      <c r="B3" s="34">
        <v>2.5499999999999998E-2</v>
      </c>
      <c r="C3" s="33"/>
      <c r="D3" s="33"/>
      <c r="E3" s="33"/>
      <c r="F3" s="33"/>
      <c r="G3" s="33"/>
    </row>
    <row r="4" spans="1:29" ht="16" x14ac:dyDescent="0.2">
      <c r="A4" s="33">
        <v>15</v>
      </c>
      <c r="B4" s="34">
        <v>2.5999999999999999E-2</v>
      </c>
      <c r="C4" s="33"/>
      <c r="D4" s="33"/>
      <c r="E4" s="33"/>
      <c r="F4" s="33"/>
      <c r="G4" s="33"/>
    </row>
    <row r="5" spans="1:29" ht="16" x14ac:dyDescent="0.2">
      <c r="A5" s="33">
        <v>20</v>
      </c>
      <c r="B5" s="34">
        <v>2.8000000000000001E-2</v>
      </c>
      <c r="C5" s="33"/>
      <c r="D5" s="33"/>
      <c r="E5" s="33"/>
      <c r="F5" s="33"/>
      <c r="G5" s="33"/>
    </row>
    <row r="6" spans="1:29" ht="16" x14ac:dyDescent="0.2">
      <c r="A6" s="33">
        <v>25</v>
      </c>
      <c r="B6" s="34">
        <v>3.1E-2</v>
      </c>
      <c r="C6" s="33"/>
      <c r="D6" s="33"/>
      <c r="E6" s="33"/>
      <c r="F6" s="33"/>
      <c r="G6" s="33"/>
    </row>
    <row r="7" spans="1:29" ht="16" x14ac:dyDescent="0.2">
      <c r="A7" s="33"/>
      <c r="B7" s="34"/>
      <c r="C7" s="33"/>
      <c r="D7" s="33"/>
      <c r="E7" s="33"/>
      <c r="F7" s="33"/>
      <c r="G7" s="33"/>
    </row>
    <row r="8" spans="1:29" ht="16" x14ac:dyDescent="0.2">
      <c r="A8" s="33"/>
      <c r="B8" s="34"/>
      <c r="C8" s="33"/>
      <c r="D8" s="33"/>
      <c r="E8" s="33"/>
      <c r="F8" s="33"/>
      <c r="G8" s="33"/>
    </row>
  </sheetData>
  <dataValidations count="1">
    <dataValidation type="list" allowBlank="1" showErrorMessage="1" sqref="G2" xr:uid="{9D322C09-D26D-F740-BE55-DE86CC5EF09B}">
      <formula1>"Oui,Non"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1D338-99A8-8A41-9A80-C968D8C975E2}">
  <dimension ref="A1:AA10"/>
  <sheetViews>
    <sheetView workbookViewId="0">
      <selection activeCell="C11" sqref="C11"/>
    </sheetView>
  </sheetViews>
  <sheetFormatPr baseColWidth="10" defaultColWidth="12.6640625" defaultRowHeight="15.75" customHeight="1" x14ac:dyDescent="0.2"/>
  <cols>
    <col min="1" max="1" width="9.6640625" customWidth="1"/>
    <col min="2" max="2" width="13.33203125" customWidth="1"/>
  </cols>
  <sheetData>
    <row r="1" spans="1:27" ht="16" x14ac:dyDescent="0.2">
      <c r="A1" s="37" t="s">
        <v>28</v>
      </c>
      <c r="B1" s="37" t="str">
        <f ca="1">IFERROR(__xludf.DUMMYFUNCTION("IMPORTHTML(""https://www.empruntis.com/financement/actualites/barometres_regionaux.php"",""table"",1)"),"#REF!")</f>
        <v>#REF!</v>
      </c>
      <c r="C1" s="37"/>
      <c r="D1" s="37"/>
      <c r="E1" s="37"/>
      <c r="F1" s="37" t="s">
        <v>36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27" ht="16" x14ac:dyDescent="0.2">
      <c r="A2" s="38">
        <f ca="1">IFERROR(__xludf.DUMMYFUNCTION("INT(REGEXREPLACE(B2,""\D+"",""""))"),0)</f>
        <v>0</v>
      </c>
      <c r="F2" s="39">
        <f>IF(D2&gt;0,D2+0.0005,[1]Données!B2)</f>
        <v>2.5000000000000001E-2</v>
      </c>
    </row>
    <row r="3" spans="1:27" ht="16" x14ac:dyDescent="0.2">
      <c r="A3" s="38">
        <f ca="1">IFERROR(__xludf.DUMMYFUNCTION("INT(REGEXREPLACE(B3,""\D+"",""""))"),0)</f>
        <v>0</v>
      </c>
      <c r="F3" s="39">
        <f>IF(D3&gt;0,D3+0.0005,[1]Données!B3)</f>
        <v>2.5499999999999998E-2</v>
      </c>
    </row>
    <row r="4" spans="1:27" ht="16" x14ac:dyDescent="0.2">
      <c r="A4" s="38">
        <f ca="1">IFERROR(__xludf.DUMMYFUNCTION("INT(REGEXREPLACE(B4,""\D+"",""""))"),0)</f>
        <v>0</v>
      </c>
      <c r="F4" s="39">
        <f>IF(D4&gt;0,D4+0.0005,[1]Données!B4)</f>
        <v>2.5999999999999999E-2</v>
      </c>
    </row>
    <row r="5" spans="1:27" ht="16" x14ac:dyDescent="0.2">
      <c r="A5" s="38">
        <f ca="1">IFERROR(__xludf.DUMMYFUNCTION("INT(REGEXREPLACE(B5,""\D+"",""""))"),0)</f>
        <v>0</v>
      </c>
      <c r="F5" s="39">
        <f>IF(D5&gt;0,D5+0.0005,[1]Données!B5)</f>
        <v>2.8000000000000001E-2</v>
      </c>
    </row>
    <row r="6" spans="1:27" ht="16" x14ac:dyDescent="0.2">
      <c r="A6" s="38">
        <f ca="1">IFERROR(__xludf.DUMMYFUNCTION("INT(REGEXREPLACE(B6,""\D+"",""""))"),0)</f>
        <v>0</v>
      </c>
      <c r="F6" s="39">
        <f>IF(D6&gt;0,D6+0.0005,[1]Données!B6)</f>
        <v>3.1E-2</v>
      </c>
    </row>
    <row r="7" spans="1:27" ht="16" x14ac:dyDescent="0.2">
      <c r="A7" s="40"/>
    </row>
    <row r="8" spans="1:27" ht="16" x14ac:dyDescent="0.2">
      <c r="A8" s="40"/>
    </row>
    <row r="9" spans="1:27" ht="16" x14ac:dyDescent="0.2">
      <c r="A9" s="40"/>
    </row>
    <row r="10" spans="1:27" ht="16" x14ac:dyDescent="0.2">
      <c r="A10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Capacité emprunt</vt:lpstr>
      <vt:lpstr>Données</vt:lpstr>
      <vt:lpstr>Taux Live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nabil izikkitene</dc:creator>
  <cp:lastModifiedBy>nabil izikkitene</cp:lastModifiedBy>
  <dcterms:created xsi:type="dcterms:W3CDTF">2024-05-07T12:32:15Z</dcterms:created>
  <dcterms:modified xsi:type="dcterms:W3CDTF">2024-05-07T12:42:20Z</dcterms:modified>
</cp:coreProperties>
</file>